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总成绩公告" sheetId="1" r:id="rId1"/>
  </sheets>
  <definedNames>
    <definedName name="_xlnm.Print_Titles" localSheetId="0">'总成绩公告'!$1:$2</definedName>
  </definedNames>
  <calcPr fullCalcOnLoad="1"/>
</workbook>
</file>

<file path=xl/sharedStrings.xml><?xml version="1.0" encoding="utf-8"?>
<sst xmlns="http://schemas.openxmlformats.org/spreadsheetml/2006/main" count="93" uniqueCount="20">
  <si>
    <t>2024年度祁门县中小学新任教师公开招聘专业测试及总成绩表</t>
  </si>
  <si>
    <t>序号</t>
  </si>
  <si>
    <t>岗位代码</t>
  </si>
  <si>
    <t>岗位名称</t>
  </si>
  <si>
    <t>招聘单位</t>
  </si>
  <si>
    <t>准考证号</t>
  </si>
  <si>
    <t>最终笔试成绩</t>
  </si>
  <si>
    <t>专业测试成绩</t>
  </si>
  <si>
    <t>总成绩</t>
  </si>
  <si>
    <t>高中语文</t>
  </si>
  <si>
    <t>祁门县教育局</t>
  </si>
  <si>
    <t>高中英语</t>
  </si>
  <si>
    <t>初中语文</t>
  </si>
  <si>
    <t>初中道德与法治</t>
  </si>
  <si>
    <t>初中地理</t>
  </si>
  <si>
    <t>高中数学</t>
  </si>
  <si>
    <t>高中物理</t>
  </si>
  <si>
    <t>高中化学</t>
  </si>
  <si>
    <t>初中数学</t>
  </si>
  <si>
    <t>初中物理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</si>
</sst>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2" fillId="1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 wrapText="1"/>
    </xf>
    <xf numFmtId="177" fontId="1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K28" sqref="K28"/>
    </sheetView>
  </sheetViews>
  <sheetFormatPr defaultColWidth="9.00390625" defaultRowHeight="13.5"/>
  <cols>
    <col min="1" max="1" width="8.50390625" style="1" customWidth="1"/>
    <col min="2" max="2" width="18.125" style="2" customWidth="1"/>
    <col min="3" max="3" width="18.50390625" style="2" customWidth="1"/>
    <col min="4" max="4" width="18.625" style="2" customWidth="1"/>
    <col min="5" max="5" width="17.75390625" style="2" customWidth="1"/>
    <col min="6" max="6" width="14.375" style="3" customWidth="1"/>
    <col min="7" max="7" width="17.375" style="4" customWidth="1"/>
    <col min="8" max="8" width="13.00390625" style="4" customWidth="1"/>
    <col min="9" max="16384" width="9.00390625" style="2" customWidth="1"/>
  </cols>
  <sheetData>
    <row r="1" spans="1:8" ht="28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5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</row>
    <row r="3" spans="1:8" ht="22.5" customHeight="1">
      <c r="A3" s="9">
        <v>1</v>
      </c>
      <c r="B3" s="9" t="str">
        <f aca="true" t="shared" si="0" ref="B3:B11">"34102401"</f>
        <v>34102401</v>
      </c>
      <c r="C3" s="9" t="s">
        <v>9</v>
      </c>
      <c r="D3" s="9" t="s">
        <v>10</v>
      </c>
      <c r="E3" s="9" t="str">
        <f>"243410021724"</f>
        <v>243410021724</v>
      </c>
      <c r="F3" s="10">
        <v>82.9</v>
      </c>
      <c r="G3" s="11">
        <v>83.54</v>
      </c>
      <c r="H3" s="11">
        <f>F3/1.2*0.4+G3*0.6</f>
        <v>77.75733333333335</v>
      </c>
    </row>
    <row r="4" spans="1:8" ht="22.5" customHeight="1">
      <c r="A4" s="9">
        <v>2</v>
      </c>
      <c r="B4" s="9" t="str">
        <f t="shared" si="0"/>
        <v>34102401</v>
      </c>
      <c r="C4" s="9" t="s">
        <v>9</v>
      </c>
      <c r="D4" s="9" t="s">
        <v>10</v>
      </c>
      <c r="E4" s="9" t="str">
        <f>"243410021725"</f>
        <v>243410021725</v>
      </c>
      <c r="F4" s="10">
        <v>80.5</v>
      </c>
      <c r="G4" s="11">
        <v>82.34</v>
      </c>
      <c r="H4" s="11">
        <f aca="true" t="shared" si="1" ref="H4:H44">F4/1.2*0.4+G4*0.6</f>
        <v>76.23733333333334</v>
      </c>
    </row>
    <row r="5" spans="1:8" ht="22.5" customHeight="1">
      <c r="A5" s="9">
        <v>3</v>
      </c>
      <c r="B5" s="9" t="str">
        <f t="shared" si="0"/>
        <v>34102401</v>
      </c>
      <c r="C5" s="9" t="s">
        <v>9</v>
      </c>
      <c r="D5" s="9" t="s">
        <v>10</v>
      </c>
      <c r="E5" s="9" t="str">
        <f>"243410021723"</f>
        <v>243410021723</v>
      </c>
      <c r="F5" s="10">
        <v>79.5</v>
      </c>
      <c r="G5" s="11">
        <v>82.12</v>
      </c>
      <c r="H5" s="11">
        <f t="shared" si="1"/>
        <v>75.77199999999999</v>
      </c>
    </row>
    <row r="6" spans="1:8" ht="22.5" customHeight="1">
      <c r="A6" s="9">
        <v>4</v>
      </c>
      <c r="B6" s="9" t="str">
        <f t="shared" si="0"/>
        <v>34102401</v>
      </c>
      <c r="C6" s="9" t="s">
        <v>9</v>
      </c>
      <c r="D6" s="9" t="s">
        <v>10</v>
      </c>
      <c r="E6" s="9" t="str">
        <f>"243410021726"</f>
        <v>243410021726</v>
      </c>
      <c r="F6" s="10">
        <v>77</v>
      </c>
      <c r="G6" s="11">
        <v>77.02</v>
      </c>
      <c r="H6" s="11">
        <f t="shared" si="1"/>
        <v>71.87866666666667</v>
      </c>
    </row>
    <row r="7" spans="1:8" ht="22.5" customHeight="1">
      <c r="A7" s="9">
        <v>5</v>
      </c>
      <c r="B7" s="9" t="str">
        <f t="shared" si="0"/>
        <v>34102401</v>
      </c>
      <c r="C7" s="9" t="s">
        <v>9</v>
      </c>
      <c r="D7" s="9" t="s">
        <v>10</v>
      </c>
      <c r="E7" s="9" t="str">
        <f>"243410021720"</f>
        <v>243410021720</v>
      </c>
      <c r="F7" s="10">
        <v>76.2</v>
      </c>
      <c r="G7" s="11">
        <v>83.86</v>
      </c>
      <c r="H7" s="11">
        <f t="shared" si="1"/>
        <v>75.71600000000001</v>
      </c>
    </row>
    <row r="8" spans="1:8" ht="22.5" customHeight="1">
      <c r="A8" s="9">
        <v>6</v>
      </c>
      <c r="B8" s="9" t="str">
        <f t="shared" si="0"/>
        <v>34102401</v>
      </c>
      <c r="C8" s="9" t="s">
        <v>9</v>
      </c>
      <c r="D8" s="9" t="s">
        <v>10</v>
      </c>
      <c r="E8" s="9" t="str">
        <f>"243410021806"</f>
        <v>243410021806</v>
      </c>
      <c r="F8" s="10">
        <v>74.1</v>
      </c>
      <c r="G8" s="11">
        <v>78.78</v>
      </c>
      <c r="H8" s="11">
        <f t="shared" si="1"/>
        <v>71.968</v>
      </c>
    </row>
    <row r="9" spans="1:8" ht="22.5" customHeight="1">
      <c r="A9" s="9">
        <v>7</v>
      </c>
      <c r="B9" s="9" t="str">
        <f t="shared" si="0"/>
        <v>34102401</v>
      </c>
      <c r="C9" s="9" t="s">
        <v>9</v>
      </c>
      <c r="D9" s="9" t="s">
        <v>10</v>
      </c>
      <c r="E9" s="9" t="str">
        <f>"243410021727"</f>
        <v>243410021727</v>
      </c>
      <c r="F9" s="10">
        <v>73.9</v>
      </c>
      <c r="G9" s="11">
        <v>79.12</v>
      </c>
      <c r="H9" s="11">
        <f t="shared" si="1"/>
        <v>72.10533333333333</v>
      </c>
    </row>
    <row r="10" spans="1:8" ht="22.5" customHeight="1">
      <c r="A10" s="9">
        <v>8</v>
      </c>
      <c r="B10" s="9" t="str">
        <f t="shared" si="0"/>
        <v>34102401</v>
      </c>
      <c r="C10" s="9" t="s">
        <v>9</v>
      </c>
      <c r="D10" s="9" t="s">
        <v>10</v>
      </c>
      <c r="E10" s="9" t="str">
        <f>"243410021805"</f>
        <v>243410021805</v>
      </c>
      <c r="F10" s="10">
        <v>72.5</v>
      </c>
      <c r="G10" s="11">
        <v>79.8</v>
      </c>
      <c r="H10" s="11">
        <f t="shared" si="1"/>
        <v>72.04666666666667</v>
      </c>
    </row>
    <row r="11" spans="1:8" ht="22.5" customHeight="1">
      <c r="A11" s="9">
        <v>9</v>
      </c>
      <c r="B11" s="9" t="str">
        <f t="shared" si="0"/>
        <v>34102401</v>
      </c>
      <c r="C11" s="9" t="s">
        <v>9</v>
      </c>
      <c r="D11" s="9" t="s">
        <v>10</v>
      </c>
      <c r="E11" s="9" t="str">
        <f>"243410021721"</f>
        <v>243410021721</v>
      </c>
      <c r="F11" s="12">
        <v>71.1</v>
      </c>
      <c r="G11" s="13">
        <v>81.42</v>
      </c>
      <c r="H11" s="11">
        <f t="shared" si="1"/>
        <v>72.55199999999999</v>
      </c>
    </row>
    <row r="12" spans="1:8" ht="22.5" customHeight="1">
      <c r="A12" s="9">
        <v>10</v>
      </c>
      <c r="B12" s="9" t="str">
        <f aca="true" t="shared" si="2" ref="B12:B17">"34102403"</f>
        <v>34102403</v>
      </c>
      <c r="C12" s="9" t="s">
        <v>11</v>
      </c>
      <c r="D12" s="9" t="s">
        <v>10</v>
      </c>
      <c r="E12" s="9" t="str">
        <f>"243410022430"</f>
        <v>243410022430</v>
      </c>
      <c r="F12" s="10">
        <v>90.5</v>
      </c>
      <c r="G12" s="11">
        <v>80.86</v>
      </c>
      <c r="H12" s="11">
        <f t="shared" si="1"/>
        <v>78.68266666666668</v>
      </c>
    </row>
    <row r="13" spans="1:8" ht="22.5" customHeight="1">
      <c r="A13" s="9">
        <v>11</v>
      </c>
      <c r="B13" s="9" t="str">
        <f t="shared" si="2"/>
        <v>34102403</v>
      </c>
      <c r="C13" s="9" t="s">
        <v>11</v>
      </c>
      <c r="D13" s="9" t="s">
        <v>10</v>
      </c>
      <c r="E13" s="9" t="str">
        <f>"243410022407"</f>
        <v>243410022407</v>
      </c>
      <c r="F13" s="10">
        <v>85.69999999999999</v>
      </c>
      <c r="G13" s="11">
        <v>75.36</v>
      </c>
      <c r="H13" s="11">
        <f t="shared" si="1"/>
        <v>73.78266666666667</v>
      </c>
    </row>
    <row r="14" spans="1:8" ht="22.5" customHeight="1">
      <c r="A14" s="9">
        <v>12</v>
      </c>
      <c r="B14" s="9" t="str">
        <f t="shared" si="2"/>
        <v>34102403</v>
      </c>
      <c r="C14" s="9" t="s">
        <v>11</v>
      </c>
      <c r="D14" s="9" t="s">
        <v>10</v>
      </c>
      <c r="E14" s="9" t="str">
        <f>"243410022423"</f>
        <v>243410022423</v>
      </c>
      <c r="F14" s="10">
        <v>83.6</v>
      </c>
      <c r="G14" s="11">
        <v>81.38</v>
      </c>
      <c r="H14" s="11">
        <f t="shared" si="1"/>
        <v>76.69466666666666</v>
      </c>
    </row>
    <row r="15" spans="1:8" ht="22.5" customHeight="1">
      <c r="A15" s="9">
        <v>13</v>
      </c>
      <c r="B15" s="9" t="str">
        <f t="shared" si="2"/>
        <v>34102403</v>
      </c>
      <c r="C15" s="9" t="s">
        <v>11</v>
      </c>
      <c r="D15" s="9" t="s">
        <v>10</v>
      </c>
      <c r="E15" s="9" t="str">
        <f>"243410022404"</f>
        <v>243410022404</v>
      </c>
      <c r="F15" s="10">
        <v>81.5</v>
      </c>
      <c r="G15" s="11">
        <v>77.94</v>
      </c>
      <c r="H15" s="11">
        <f t="shared" si="1"/>
        <v>73.93066666666667</v>
      </c>
    </row>
    <row r="16" spans="1:8" ht="22.5" customHeight="1">
      <c r="A16" s="9">
        <v>14</v>
      </c>
      <c r="B16" s="9" t="str">
        <f t="shared" si="2"/>
        <v>34102403</v>
      </c>
      <c r="C16" s="9" t="s">
        <v>11</v>
      </c>
      <c r="D16" s="9" t="s">
        <v>10</v>
      </c>
      <c r="E16" s="9" t="str">
        <f>"243410022415"</f>
        <v>243410022415</v>
      </c>
      <c r="F16" s="10">
        <v>81.5</v>
      </c>
      <c r="G16" s="11">
        <v>80.86</v>
      </c>
      <c r="H16" s="11">
        <f t="shared" si="1"/>
        <v>75.68266666666668</v>
      </c>
    </row>
    <row r="17" spans="1:8" ht="22.5" customHeight="1">
      <c r="A17" s="9">
        <v>15</v>
      </c>
      <c r="B17" s="9" t="str">
        <f t="shared" si="2"/>
        <v>34102403</v>
      </c>
      <c r="C17" s="9" t="s">
        <v>11</v>
      </c>
      <c r="D17" s="9" t="s">
        <v>10</v>
      </c>
      <c r="E17" s="9" t="str">
        <f>"243410022416"</f>
        <v>243410022416</v>
      </c>
      <c r="F17" s="10">
        <v>81.5</v>
      </c>
      <c r="G17" s="11">
        <v>82.2</v>
      </c>
      <c r="H17" s="11">
        <f t="shared" si="1"/>
        <v>76.48666666666668</v>
      </c>
    </row>
    <row r="18" spans="1:8" ht="22.5" customHeight="1">
      <c r="A18" s="9">
        <v>16</v>
      </c>
      <c r="B18" s="9" t="str">
        <f aca="true" t="shared" si="3" ref="B18:B23">"34102406"</f>
        <v>34102406</v>
      </c>
      <c r="C18" s="9" t="s">
        <v>12</v>
      </c>
      <c r="D18" s="9" t="s">
        <v>10</v>
      </c>
      <c r="E18" s="9" t="str">
        <f>"243410021809"</f>
        <v>243410021809</v>
      </c>
      <c r="F18" s="10">
        <v>82.1</v>
      </c>
      <c r="G18" s="11">
        <v>80.38</v>
      </c>
      <c r="H18" s="11">
        <f t="shared" si="1"/>
        <v>75.59466666666667</v>
      </c>
    </row>
    <row r="19" spans="1:8" ht="22.5" customHeight="1">
      <c r="A19" s="9">
        <v>17</v>
      </c>
      <c r="B19" s="9" t="str">
        <f t="shared" si="3"/>
        <v>34102406</v>
      </c>
      <c r="C19" s="9" t="s">
        <v>12</v>
      </c>
      <c r="D19" s="9" t="s">
        <v>10</v>
      </c>
      <c r="E19" s="9" t="str">
        <f>"243410022512"</f>
        <v>243410022512</v>
      </c>
      <c r="F19" s="10">
        <v>81.1</v>
      </c>
      <c r="G19" s="11">
        <v>77.26</v>
      </c>
      <c r="H19" s="11">
        <f t="shared" si="1"/>
        <v>73.38933333333333</v>
      </c>
    </row>
    <row r="20" spans="1:8" ht="22.5" customHeight="1">
      <c r="A20" s="9">
        <v>18</v>
      </c>
      <c r="B20" s="9" t="str">
        <f t="shared" si="3"/>
        <v>34102406</v>
      </c>
      <c r="C20" s="9" t="s">
        <v>12</v>
      </c>
      <c r="D20" s="9" t="s">
        <v>10</v>
      </c>
      <c r="E20" s="9" t="str">
        <f>"243410022518"</f>
        <v>243410022518</v>
      </c>
      <c r="F20" s="10">
        <v>77.80000000000001</v>
      </c>
      <c r="G20" s="11">
        <v>77.1</v>
      </c>
      <c r="H20" s="11">
        <f t="shared" si="1"/>
        <v>72.19333333333333</v>
      </c>
    </row>
    <row r="21" spans="1:8" ht="22.5" customHeight="1">
      <c r="A21" s="9">
        <v>19</v>
      </c>
      <c r="B21" s="9" t="str">
        <f t="shared" si="3"/>
        <v>34102406</v>
      </c>
      <c r="C21" s="9" t="s">
        <v>12</v>
      </c>
      <c r="D21" s="9" t="s">
        <v>10</v>
      </c>
      <c r="E21" s="9" t="str">
        <f>"243410022510"</f>
        <v>243410022510</v>
      </c>
      <c r="F21" s="10">
        <v>75.3</v>
      </c>
      <c r="G21" s="11">
        <v>81.16</v>
      </c>
      <c r="H21" s="11">
        <f t="shared" si="1"/>
        <v>73.79599999999999</v>
      </c>
    </row>
    <row r="22" spans="1:8" ht="22.5" customHeight="1">
      <c r="A22" s="9">
        <v>20</v>
      </c>
      <c r="B22" s="9" t="str">
        <f t="shared" si="3"/>
        <v>34102406</v>
      </c>
      <c r="C22" s="9" t="s">
        <v>12</v>
      </c>
      <c r="D22" s="9" t="s">
        <v>10</v>
      </c>
      <c r="E22" s="9" t="str">
        <f>"243410021815"</f>
        <v>243410021815</v>
      </c>
      <c r="F22" s="10">
        <v>75.1</v>
      </c>
      <c r="G22" s="11">
        <v>78.22</v>
      </c>
      <c r="H22" s="11">
        <f t="shared" si="1"/>
        <v>71.96533333333332</v>
      </c>
    </row>
    <row r="23" spans="1:8" ht="22.5" customHeight="1">
      <c r="A23" s="9">
        <v>21</v>
      </c>
      <c r="B23" s="9" t="str">
        <f t="shared" si="3"/>
        <v>34102406</v>
      </c>
      <c r="C23" s="9" t="s">
        <v>12</v>
      </c>
      <c r="D23" s="9" t="s">
        <v>10</v>
      </c>
      <c r="E23" s="9" t="str">
        <f>"243410021813"</f>
        <v>243410021813</v>
      </c>
      <c r="F23" s="10">
        <v>75</v>
      </c>
      <c r="G23" s="11">
        <v>74.02</v>
      </c>
      <c r="H23" s="11">
        <f t="shared" si="1"/>
        <v>69.412</v>
      </c>
    </row>
    <row r="24" spans="1:8" ht="22.5" customHeight="1">
      <c r="A24" s="9">
        <v>22</v>
      </c>
      <c r="B24" s="9" t="str">
        <f>"34102409"</f>
        <v>34102409</v>
      </c>
      <c r="C24" s="9" t="s">
        <v>13</v>
      </c>
      <c r="D24" s="9" t="s">
        <v>10</v>
      </c>
      <c r="E24" s="9" t="str">
        <f>"243410020921"</f>
        <v>243410020921</v>
      </c>
      <c r="F24" s="10">
        <v>84</v>
      </c>
      <c r="G24" s="11">
        <v>78.02</v>
      </c>
      <c r="H24" s="11">
        <f t="shared" si="1"/>
        <v>74.812</v>
      </c>
    </row>
    <row r="25" spans="1:8" ht="22.5" customHeight="1">
      <c r="A25" s="9">
        <v>23</v>
      </c>
      <c r="B25" s="9" t="str">
        <f>"34102409"</f>
        <v>34102409</v>
      </c>
      <c r="C25" s="9" t="s">
        <v>13</v>
      </c>
      <c r="D25" s="9" t="s">
        <v>10</v>
      </c>
      <c r="E25" s="9" t="str">
        <f>"243410020919"</f>
        <v>243410020919</v>
      </c>
      <c r="F25" s="10">
        <v>77.4</v>
      </c>
      <c r="G25" s="11">
        <v>76.56</v>
      </c>
      <c r="H25" s="11">
        <f t="shared" si="1"/>
        <v>71.736</v>
      </c>
    </row>
    <row r="26" spans="1:8" ht="22.5" customHeight="1">
      <c r="A26" s="9">
        <v>24</v>
      </c>
      <c r="B26" s="9" t="str">
        <f>"34102409"</f>
        <v>34102409</v>
      </c>
      <c r="C26" s="9" t="s">
        <v>13</v>
      </c>
      <c r="D26" s="9" t="s">
        <v>10</v>
      </c>
      <c r="E26" s="9" t="str">
        <f>"243410020927"</f>
        <v>243410020927</v>
      </c>
      <c r="F26" s="12">
        <v>76.9</v>
      </c>
      <c r="G26" s="13">
        <v>80.96</v>
      </c>
      <c r="H26" s="11">
        <f t="shared" si="1"/>
        <v>74.20933333333333</v>
      </c>
    </row>
    <row r="27" spans="1:8" ht="22.5" customHeight="1">
      <c r="A27" s="9">
        <v>25</v>
      </c>
      <c r="B27" s="9" t="str">
        <f>"34102410"</f>
        <v>34102410</v>
      </c>
      <c r="C27" s="9" t="s">
        <v>14</v>
      </c>
      <c r="D27" s="9" t="s">
        <v>10</v>
      </c>
      <c r="E27" s="9" t="str">
        <f>"243410020815"</f>
        <v>243410020815</v>
      </c>
      <c r="F27" s="10">
        <v>77.2</v>
      </c>
      <c r="G27" s="11">
        <v>79.18</v>
      </c>
      <c r="H27" s="11">
        <f t="shared" si="1"/>
        <v>73.24133333333334</v>
      </c>
    </row>
    <row r="28" spans="1:8" ht="22.5" customHeight="1">
      <c r="A28" s="9">
        <v>26</v>
      </c>
      <c r="B28" s="9" t="str">
        <f>"34102410"</f>
        <v>34102410</v>
      </c>
      <c r="C28" s="9" t="s">
        <v>14</v>
      </c>
      <c r="D28" s="9" t="s">
        <v>10</v>
      </c>
      <c r="E28" s="9" t="str">
        <f>"243410020810"</f>
        <v>243410020810</v>
      </c>
      <c r="F28" s="10">
        <v>76.2</v>
      </c>
      <c r="G28" s="11">
        <v>79.98</v>
      </c>
      <c r="H28" s="11">
        <f t="shared" si="1"/>
        <v>73.388</v>
      </c>
    </row>
    <row r="29" spans="1:8" ht="22.5" customHeight="1">
      <c r="A29" s="9">
        <v>27</v>
      </c>
      <c r="B29" s="9" t="str">
        <f>"34102410"</f>
        <v>34102410</v>
      </c>
      <c r="C29" s="9" t="s">
        <v>14</v>
      </c>
      <c r="D29" s="9" t="s">
        <v>10</v>
      </c>
      <c r="E29" s="9" t="str">
        <f>"243410020809"</f>
        <v>243410020809</v>
      </c>
      <c r="F29" s="10">
        <v>73.8</v>
      </c>
      <c r="G29" s="11">
        <v>78.16</v>
      </c>
      <c r="H29" s="11">
        <f t="shared" si="1"/>
        <v>71.496</v>
      </c>
    </row>
    <row r="30" spans="1:8" ht="22.5" customHeight="1">
      <c r="A30" s="9">
        <v>28</v>
      </c>
      <c r="B30" s="9" t="str">
        <f>"34102402"</f>
        <v>34102402</v>
      </c>
      <c r="C30" s="9" t="s">
        <v>15</v>
      </c>
      <c r="D30" s="9" t="s">
        <v>10</v>
      </c>
      <c r="E30" s="9" t="str">
        <f>"243410014124"</f>
        <v>243410014124</v>
      </c>
      <c r="F30" s="10">
        <v>85.2</v>
      </c>
      <c r="G30" s="11">
        <v>77.82</v>
      </c>
      <c r="H30" s="11">
        <f t="shared" si="1"/>
        <v>75.092</v>
      </c>
    </row>
    <row r="31" spans="1:8" ht="22.5" customHeight="1">
      <c r="A31" s="9">
        <v>29</v>
      </c>
      <c r="B31" s="9" t="str">
        <f>"34102402"</f>
        <v>34102402</v>
      </c>
      <c r="C31" s="9" t="s">
        <v>15</v>
      </c>
      <c r="D31" s="9" t="s">
        <v>10</v>
      </c>
      <c r="E31" s="9" t="str">
        <f>"243410014117"</f>
        <v>243410014117</v>
      </c>
      <c r="F31" s="10">
        <v>83.7</v>
      </c>
      <c r="G31" s="11">
        <v>76.48</v>
      </c>
      <c r="H31" s="11">
        <f t="shared" si="1"/>
        <v>73.788</v>
      </c>
    </row>
    <row r="32" spans="1:8" ht="22.5" customHeight="1">
      <c r="A32" s="9">
        <v>30</v>
      </c>
      <c r="B32" s="9" t="str">
        <f>"34102402"</f>
        <v>34102402</v>
      </c>
      <c r="C32" s="9" t="s">
        <v>15</v>
      </c>
      <c r="D32" s="9" t="s">
        <v>10</v>
      </c>
      <c r="E32" s="9" t="str">
        <f>"243410014115"</f>
        <v>243410014115</v>
      </c>
      <c r="F32" s="10">
        <v>82.9</v>
      </c>
      <c r="G32" s="11">
        <v>77.5</v>
      </c>
      <c r="H32" s="11">
        <f t="shared" si="1"/>
        <v>74.13333333333334</v>
      </c>
    </row>
    <row r="33" spans="1:8" ht="22.5" customHeight="1">
      <c r="A33" s="9">
        <v>31</v>
      </c>
      <c r="B33" s="9" t="str">
        <f>"34102404"</f>
        <v>34102404</v>
      </c>
      <c r="C33" s="9" t="s">
        <v>16</v>
      </c>
      <c r="D33" s="9" t="s">
        <v>10</v>
      </c>
      <c r="E33" s="9" t="str">
        <f>"243410020601"</f>
        <v>243410020601</v>
      </c>
      <c r="F33" s="10">
        <v>61</v>
      </c>
      <c r="G33" s="11">
        <v>77.52</v>
      </c>
      <c r="H33" s="11">
        <f t="shared" si="1"/>
        <v>66.84533333333333</v>
      </c>
    </row>
    <row r="34" spans="1:8" ht="21" customHeight="1">
      <c r="A34" s="9">
        <v>32</v>
      </c>
      <c r="B34" s="9" t="str">
        <f>"34102405"</f>
        <v>34102405</v>
      </c>
      <c r="C34" s="9" t="s">
        <v>17</v>
      </c>
      <c r="D34" s="9" t="s">
        <v>10</v>
      </c>
      <c r="E34" s="9" t="str">
        <f>"243410021229"</f>
        <v>243410021229</v>
      </c>
      <c r="F34" s="10">
        <v>88.7</v>
      </c>
      <c r="G34" s="11">
        <v>78.88</v>
      </c>
      <c r="H34" s="11">
        <f t="shared" si="1"/>
        <v>76.89466666666667</v>
      </c>
    </row>
    <row r="35" spans="1:8" ht="21" customHeight="1">
      <c r="A35" s="9">
        <v>33</v>
      </c>
      <c r="B35" s="9" t="str">
        <f>"34102405"</f>
        <v>34102405</v>
      </c>
      <c r="C35" s="9" t="s">
        <v>17</v>
      </c>
      <c r="D35" s="9" t="s">
        <v>10</v>
      </c>
      <c r="E35" s="9" t="str">
        <f>"243410021226"</f>
        <v>243410021226</v>
      </c>
      <c r="F35" s="10">
        <v>77.4</v>
      </c>
      <c r="G35" s="11">
        <v>81.78</v>
      </c>
      <c r="H35" s="11">
        <f t="shared" si="1"/>
        <v>74.86800000000001</v>
      </c>
    </row>
    <row r="36" spans="1:8" ht="21" customHeight="1">
      <c r="A36" s="9">
        <v>34</v>
      </c>
      <c r="B36" s="9" t="str">
        <f>"34102405"</f>
        <v>34102405</v>
      </c>
      <c r="C36" s="9" t="s">
        <v>17</v>
      </c>
      <c r="D36" s="9" t="s">
        <v>10</v>
      </c>
      <c r="E36" s="9" t="str">
        <f>"243410021225"</f>
        <v>243410021225</v>
      </c>
      <c r="F36" s="10">
        <v>77</v>
      </c>
      <c r="G36" s="11">
        <v>80.34</v>
      </c>
      <c r="H36" s="11">
        <f t="shared" si="1"/>
        <v>73.87066666666666</v>
      </c>
    </row>
    <row r="37" spans="1:8" ht="21" customHeight="1">
      <c r="A37" s="9">
        <v>35</v>
      </c>
      <c r="B37" s="9" t="str">
        <f aca="true" t="shared" si="4" ref="B37:B42">"34102407"</f>
        <v>34102407</v>
      </c>
      <c r="C37" s="9" t="s">
        <v>18</v>
      </c>
      <c r="D37" s="9" t="s">
        <v>10</v>
      </c>
      <c r="E37" s="9" t="str">
        <f>"243410014223"</f>
        <v>243410014223</v>
      </c>
      <c r="F37" s="10">
        <v>84.8</v>
      </c>
      <c r="G37" s="11">
        <v>80.74</v>
      </c>
      <c r="H37" s="11">
        <f t="shared" si="1"/>
        <v>76.71066666666667</v>
      </c>
    </row>
    <row r="38" spans="1:8" ht="21" customHeight="1">
      <c r="A38" s="9">
        <v>36</v>
      </c>
      <c r="B38" s="9" t="str">
        <f t="shared" si="4"/>
        <v>34102407</v>
      </c>
      <c r="C38" s="9" t="s">
        <v>18</v>
      </c>
      <c r="D38" s="9" t="s">
        <v>10</v>
      </c>
      <c r="E38" s="9" t="str">
        <f>"243410014127"</f>
        <v>243410014127</v>
      </c>
      <c r="F38" s="10">
        <v>79.9</v>
      </c>
      <c r="G38" s="11">
        <v>79.14</v>
      </c>
      <c r="H38" s="11">
        <f t="shared" si="1"/>
        <v>74.11733333333333</v>
      </c>
    </row>
    <row r="39" spans="1:8" ht="21" customHeight="1">
      <c r="A39" s="9">
        <v>37</v>
      </c>
      <c r="B39" s="9" t="str">
        <f t="shared" si="4"/>
        <v>34102407</v>
      </c>
      <c r="C39" s="9" t="s">
        <v>18</v>
      </c>
      <c r="D39" s="9" t="s">
        <v>10</v>
      </c>
      <c r="E39" s="9" t="str">
        <f>"243410014228"</f>
        <v>243410014228</v>
      </c>
      <c r="F39" s="10">
        <v>79.6</v>
      </c>
      <c r="G39" s="11">
        <v>78.64</v>
      </c>
      <c r="H39" s="11">
        <f t="shared" si="1"/>
        <v>73.71733333333333</v>
      </c>
    </row>
    <row r="40" spans="1:8" ht="21" customHeight="1">
      <c r="A40" s="9">
        <v>38</v>
      </c>
      <c r="B40" s="9" t="str">
        <f t="shared" si="4"/>
        <v>34102407</v>
      </c>
      <c r="C40" s="9" t="s">
        <v>18</v>
      </c>
      <c r="D40" s="9" t="s">
        <v>10</v>
      </c>
      <c r="E40" s="9" t="str">
        <f>"243410014128"</f>
        <v>243410014128</v>
      </c>
      <c r="F40" s="10">
        <v>79.3</v>
      </c>
      <c r="G40" s="11">
        <v>81.3</v>
      </c>
      <c r="H40" s="11">
        <f t="shared" si="1"/>
        <v>75.21333333333332</v>
      </c>
    </row>
    <row r="41" spans="1:8" ht="21" customHeight="1">
      <c r="A41" s="9">
        <v>39</v>
      </c>
      <c r="B41" s="9" t="str">
        <f t="shared" si="4"/>
        <v>34102407</v>
      </c>
      <c r="C41" s="9" t="s">
        <v>18</v>
      </c>
      <c r="D41" s="9" t="s">
        <v>10</v>
      </c>
      <c r="E41" s="9" t="str">
        <f>"243410014220"</f>
        <v>243410014220</v>
      </c>
      <c r="F41" s="10">
        <v>76.4</v>
      </c>
      <c r="G41" s="11">
        <v>77.32</v>
      </c>
      <c r="H41" s="11">
        <f t="shared" si="1"/>
        <v>71.85866666666666</v>
      </c>
    </row>
    <row r="42" spans="1:8" ht="21" customHeight="1">
      <c r="A42" s="9">
        <v>40</v>
      </c>
      <c r="B42" s="9" t="str">
        <f t="shared" si="4"/>
        <v>34102407</v>
      </c>
      <c r="C42" s="9" t="s">
        <v>18</v>
      </c>
      <c r="D42" s="9" t="s">
        <v>10</v>
      </c>
      <c r="E42" s="9" t="str">
        <f>"243410014224"</f>
        <v>243410014224</v>
      </c>
      <c r="F42" s="10">
        <v>74.69999999999999</v>
      </c>
      <c r="G42" s="11">
        <v>75.54</v>
      </c>
      <c r="H42" s="11">
        <f t="shared" si="1"/>
        <v>70.224</v>
      </c>
    </row>
    <row r="43" spans="1:8" ht="21" customHeight="1">
      <c r="A43" s="9">
        <v>41</v>
      </c>
      <c r="B43" s="9" t="str">
        <f>"34102408"</f>
        <v>34102408</v>
      </c>
      <c r="C43" s="9" t="s">
        <v>19</v>
      </c>
      <c r="D43" s="9" t="s">
        <v>10</v>
      </c>
      <c r="E43" s="9" t="str">
        <f>"243410020606"</f>
        <v>243410020606</v>
      </c>
      <c r="F43" s="10">
        <v>84.7</v>
      </c>
      <c r="G43" s="11">
        <v>78.7</v>
      </c>
      <c r="H43" s="11">
        <f t="shared" si="1"/>
        <v>75.45333333333333</v>
      </c>
    </row>
    <row r="44" spans="1:8" ht="21" customHeight="1">
      <c r="A44" s="9">
        <v>42</v>
      </c>
      <c r="B44" s="9" t="str">
        <f>"34102408"</f>
        <v>34102408</v>
      </c>
      <c r="C44" s="9" t="s">
        <v>19</v>
      </c>
      <c r="D44" s="9" t="s">
        <v>10</v>
      </c>
      <c r="E44" s="9" t="str">
        <f>"243410020608"</f>
        <v>243410020608</v>
      </c>
      <c r="F44" s="10">
        <v>68</v>
      </c>
      <c r="G44" s="11">
        <v>80.84</v>
      </c>
      <c r="H44" s="11">
        <f t="shared" si="1"/>
        <v>71.17066666666668</v>
      </c>
    </row>
  </sheetData>
  <sheetProtection/>
  <mergeCells count="1">
    <mergeCell ref="A1:H1"/>
  </mergeCells>
  <conditionalFormatting sqref="E2:E25 E27:E65536">
    <cfRule type="expression" priority="2" dxfId="0" stopIfTrue="1">
      <formula>AND(SUMPRODUCT(_xlfn.IFERROR(1*(($E$1:$E$65536&amp;"x")=(E2&amp;"x")),0))&gt;1,NOT(ISBLANK(E2)))</formula>
    </cfRule>
  </conditionalFormatting>
  <printOptions/>
  <pageMargins left="0.8899999999999999" right="0.4724409448818898" top="0.3" bottom="0.34" header="0.22999999999999998" footer="0.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仰头望天空</cp:lastModifiedBy>
  <cp:lastPrinted>2024-05-27T00:40:05Z</cp:lastPrinted>
  <dcterms:created xsi:type="dcterms:W3CDTF">2024-03-21T00:08:38Z</dcterms:created>
  <dcterms:modified xsi:type="dcterms:W3CDTF">2024-05-27T01:47:05Z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D463C8AEF92049BB96E2E4E42648F605_13</vt:lpwstr>
  </property>
  <property fmtid="{D5CDD505-2E9C-101B-9397-08002B2CF9AE}" pid="4" name="KSOProductBuildV">
    <vt:lpwstr>2052-12.1.0.16120</vt:lpwstr>
  </property>
</Properties>
</file>